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<sst xmlns="http://schemas.openxmlformats.org/spreadsheetml/2006/main" count="520" uniqueCount="60">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</sst>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AE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4" sqref="K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20216.4</v>
      </c>
      <c r="AF7" s="54"/>
      <c r="AG7" s="40"/>
    </row>
    <row r="8" spans="1:55" ht="18" customHeight="1">
      <c r="A8" s="47" t="s">
        <v>30</v>
      </c>
      <c r="B8" s="33">
        <f>SUM(E8:AB8)</f>
        <v>60004.8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/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66967.30000000006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198312.40000000005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15927.699999999999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0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39036.799999999996</v>
      </c>
      <c r="AG9" s="90">
        <f>AG10+AG15+AG24+AG33+AG47+AG52+AG54+AG61+AG62+AG71+AG72+AG76+AG88+AG81+AG83+AG82+AG69+AG89+AG91+AG90+AG70+AG40+AG92</f>
        <v>235497.3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/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891.5999999999999</v>
      </c>
      <c r="AG10" s="96">
        <f>B10+C10-AF10</f>
        <v>21805.200000000004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/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777.0999999999999</v>
      </c>
      <c r="AG11" s="96">
        <f>B11+C11-AF11</f>
        <v>19558.700000000008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>
        <v>3.8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3.8</v>
      </c>
      <c r="AG12" s="96">
        <f>B12+C12-AF12</f>
        <v>615.7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0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110.70000000000003</v>
      </c>
      <c r="AG14" s="96">
        <f>AG10-AG11-AG12-AG13</f>
        <v>1630.7999999999963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>
        <v>2756.8</v>
      </c>
      <c r="I15" s="67"/>
      <c r="J15" s="72">
        <f>628.6+8.7</f>
        <v>637.3000000000001</v>
      </c>
      <c r="K15" s="67">
        <v>2675.8</v>
      </c>
      <c r="L15" s="67"/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7688.5</v>
      </c>
      <c r="AG15" s="96">
        <f aca="true" t="shared" si="3" ref="AG15:AG31">B15+C15-AF15</f>
        <v>100280.20000000001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>
        <v>8.7</v>
      </c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8.7</v>
      </c>
      <c r="AG16" s="88">
        <f t="shared" si="3"/>
        <v>23053.699999999997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>
        <v>8.7</v>
      </c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18.799999999999997</v>
      </c>
      <c r="AG17" s="72">
        <f t="shared" si="3"/>
        <v>64507.95999999999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>
        <v>0.3</v>
      </c>
      <c r="I18" s="67"/>
      <c r="J18" s="72">
        <v>0.4</v>
      </c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0.7</v>
      </c>
      <c r="AG18" s="72">
        <f t="shared" si="3"/>
        <v>15.100000000000001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>
        <v>403.7</v>
      </c>
      <c r="I19" s="67"/>
      <c r="J19" s="72">
        <v>10.1</v>
      </c>
      <c r="K19" s="67">
        <v>702.9</v>
      </c>
      <c r="L19" s="67"/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1595.3</v>
      </c>
      <c r="AG19" s="72">
        <f t="shared" si="3"/>
        <v>6120.999999999999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>
        <v>1957.7</v>
      </c>
      <c r="I20" s="67"/>
      <c r="J20" s="72">
        <v>517</v>
      </c>
      <c r="K20" s="67">
        <v>1972.2</v>
      </c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5265.8</v>
      </c>
      <c r="AG20" s="72">
        <f t="shared" si="3"/>
        <v>21033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395.10000000000014</v>
      </c>
      <c r="I23" s="67">
        <f t="shared" si="4"/>
        <v>0</v>
      </c>
      <c r="J23" s="67">
        <f t="shared" si="4"/>
        <v>101.10000000000002</v>
      </c>
      <c r="K23" s="67">
        <f t="shared" si="4"/>
        <v>0.7000000000000455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807.9000000000003</v>
      </c>
      <c r="AG23" s="72">
        <f t="shared" si="3"/>
        <v>7318.740000000027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>
        <v>2929.9</v>
      </c>
      <c r="I24" s="67"/>
      <c r="J24" s="72">
        <f>1165.4+743.9</f>
        <v>1909.3000000000002</v>
      </c>
      <c r="K24" s="67"/>
      <c r="L24" s="67"/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5296.1</v>
      </c>
      <c r="AG24" s="72">
        <f t="shared" si="3"/>
        <v>49403.80000000001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>
        <v>743.9</v>
      </c>
      <c r="K25" s="75"/>
      <c r="L25" s="75"/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744.6</v>
      </c>
      <c r="AG25" s="88">
        <f t="shared" si="3"/>
        <v>16393.4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2929.9</v>
      </c>
      <c r="I32" s="67">
        <f t="shared" si="5"/>
        <v>0</v>
      </c>
      <c r="J32" s="67">
        <f t="shared" si="5"/>
        <v>1909.3000000000002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5296.1</v>
      </c>
      <c r="AG32" s="72">
        <f>AG24-AG30</f>
        <v>49131.20000000001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>
        <v>30.8</v>
      </c>
      <c r="K33" s="67"/>
      <c r="L33" s="67"/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30.8</v>
      </c>
      <c r="AG33" s="72">
        <f aca="true" t="shared" si="6" ref="AG33:AG38">B33+C33-AF33</f>
        <v>560.9000000000002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322.7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>
        <v>30.8</v>
      </c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30.8</v>
      </c>
      <c r="AG36" s="72">
        <f t="shared" si="6"/>
        <v>95.4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142.8000000000002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>
        <v>61.3</v>
      </c>
      <c r="I40" s="67"/>
      <c r="J40" s="72">
        <v>2.9</v>
      </c>
      <c r="K40" s="67"/>
      <c r="L40" s="67"/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64.2</v>
      </c>
      <c r="AG40" s="72">
        <f aca="true" t="shared" si="8" ref="AG40:AG45">B40+C40-AF40</f>
        <v>1650.5000000000002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1397.6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>
        <v>10.2</v>
      </c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10.2</v>
      </c>
      <c r="AG43" s="72">
        <f t="shared" si="8"/>
        <v>2.400000000000002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>
        <v>37.7</v>
      </c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37.7</v>
      </c>
      <c r="AG44" s="72">
        <f t="shared" si="8"/>
        <v>223.00000000000006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13.399999999999991</v>
      </c>
      <c r="I46" s="67">
        <f t="shared" si="9"/>
        <v>0</v>
      </c>
      <c r="J46" s="67">
        <f t="shared" si="9"/>
        <v>2.9</v>
      </c>
      <c r="K46" s="67">
        <f t="shared" si="9"/>
        <v>0</v>
      </c>
      <c r="L46" s="67">
        <f t="shared" si="9"/>
        <v>0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16.29999999999999</v>
      </c>
      <c r="AG46" s="72">
        <f>AG40-AG41-AG42-AG43-AG44-AG45</f>
        <v>26.60000000000025</v>
      </c>
      <c r="AI46" s="6"/>
    </row>
    <row r="47" spans="1:35" ht="17.25" customHeight="1">
      <c r="A47" s="4" t="s">
        <v>43</v>
      </c>
      <c r="B47" s="29">
        <f>6591+15.1-20</f>
        <v>6586.1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>
        <v>95.9</v>
      </c>
      <c r="K47" s="79">
        <v>222.1</v>
      </c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2695.7</v>
      </c>
      <c r="AG47" s="72">
        <f>B47+C47-AF47</f>
        <v>6753.000000000001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5882+15.1-20</f>
        <v>5877.1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>
        <v>95.9</v>
      </c>
      <c r="K49" s="67">
        <v>222</v>
      </c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2695.6</v>
      </c>
      <c r="AG49" s="72">
        <f>B49+C49-AF49</f>
        <v>4652.1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0.09999999999999432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0.09999999999999432</v>
      </c>
      <c r="AG51" s="72">
        <f>AG47-AG49-AG48</f>
        <v>1992.1000000000006</v>
      </c>
      <c r="AI51" s="6"/>
    </row>
    <row r="52" spans="1:35" ht="15" customHeight="1">
      <c r="A52" s="4" t="s">
        <v>0</v>
      </c>
      <c r="B52" s="22">
        <f>14853.4-85.6+44.8-3000</f>
        <v>11812.599999999999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>
        <v>10546.5</v>
      </c>
      <c r="I52" s="67"/>
      <c r="J52" s="72">
        <v>1149.5</v>
      </c>
      <c r="K52" s="67">
        <v>25.1</v>
      </c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12097.9</v>
      </c>
      <c r="AG52" s="72">
        <f aca="true" t="shared" si="11" ref="AG52:AG59">B52+C52-AF52</f>
        <v>10864.699999999995</v>
      </c>
      <c r="AI52" s="6"/>
    </row>
    <row r="53" spans="1:35" ht="15" customHeight="1">
      <c r="A53" s="3" t="s">
        <v>2</v>
      </c>
      <c r="B53" s="22">
        <f>2612.5-1000</f>
        <v>1612.5</v>
      </c>
      <c r="C53" s="22">
        <v>903.3999999999996</v>
      </c>
      <c r="D53" s="67"/>
      <c r="E53" s="67"/>
      <c r="F53" s="67"/>
      <c r="G53" s="67"/>
      <c r="H53" s="67">
        <v>0.7</v>
      </c>
      <c r="I53" s="67"/>
      <c r="J53" s="72">
        <v>1149.5</v>
      </c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1150.2</v>
      </c>
      <c r="AG53" s="72">
        <f t="shared" si="11"/>
        <v>1365.6999999999996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>
        <v>185.8</v>
      </c>
      <c r="H54" s="67">
        <v>10</v>
      </c>
      <c r="I54" s="67"/>
      <c r="J54" s="72">
        <v>194.2</v>
      </c>
      <c r="K54" s="67"/>
      <c r="L54" s="67"/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390</v>
      </c>
      <c r="AG54" s="72">
        <f t="shared" si="11"/>
        <v>2847.2999999999993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1429.6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>
        <v>6.6</v>
      </c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6.6</v>
      </c>
      <c r="AG57" s="72">
        <f t="shared" si="11"/>
        <v>664.6999999999999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10</v>
      </c>
      <c r="I60" s="67">
        <f t="shared" si="12"/>
        <v>0</v>
      </c>
      <c r="J60" s="67">
        <f t="shared" si="12"/>
        <v>187.6</v>
      </c>
      <c r="K60" s="67">
        <f t="shared" si="12"/>
        <v>0</v>
      </c>
      <c r="L60" s="67">
        <f t="shared" si="12"/>
        <v>0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383.4</v>
      </c>
      <c r="AG60" s="72">
        <f>AG54-AG55-AG57-AG59-AG56-AG58</f>
        <v>724.2999999999994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>
        <v>182.6</v>
      </c>
      <c r="K62" s="67">
        <v>0.5</v>
      </c>
      <c r="L62" s="67"/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281.3</v>
      </c>
      <c r="AG62" s="72">
        <f t="shared" si="14"/>
        <v>9034.300000000001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3140.9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>
        <v>105</v>
      </c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105</v>
      </c>
      <c r="AG65" s="72">
        <f t="shared" si="14"/>
        <v>931.1000000000001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>
        <v>8.8</v>
      </c>
      <c r="K66" s="67">
        <v>0.5</v>
      </c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9.3</v>
      </c>
      <c r="AG66" s="72">
        <f t="shared" si="14"/>
        <v>254.80000000000007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68.79999999999998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167</v>
      </c>
      <c r="AG68" s="72">
        <f>AG62-AG63-AG66-AG67-AG65-AG64</f>
        <v>3720.500000000001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994.8</v>
      </c>
      <c r="AG69" s="89">
        <f aca="true" t="shared" si="16" ref="AG69:AG92">B69+C69-AF69</f>
        <v>1678.3999999999999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</f>
        <v>1895.8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>
        <v>14.1</v>
      </c>
      <c r="K72" s="67">
        <v>18.1</v>
      </c>
      <c r="L72" s="67"/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357.50000000000006</v>
      </c>
      <c r="AG72" s="89">
        <f t="shared" si="16"/>
        <v>2871.8999999999996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44.7</v>
      </c>
      <c r="AG74" s="89">
        <f t="shared" si="16"/>
        <v>637.3999999999999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13.9</v>
      </c>
      <c r="AG76" s="89">
        <f t="shared" si="16"/>
        <v>202.2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5.6</v>
      </c>
      <c r="AG77" s="89">
        <f t="shared" si="16"/>
        <v>130.70000000000002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</v>
      </c>
      <c r="AG80" s="89">
        <f t="shared" si="16"/>
        <v>4.600000000000001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f>17339.2+3000</f>
        <v>20339.2</v>
      </c>
      <c r="C89" s="22">
        <v>2162.000000000001</v>
      </c>
      <c r="D89" s="67"/>
      <c r="E89" s="67">
        <v>60.3</v>
      </c>
      <c r="F89" s="67"/>
      <c r="G89" s="67">
        <v>794.6</v>
      </c>
      <c r="H89" s="67">
        <v>1729.3</v>
      </c>
      <c r="I89" s="67"/>
      <c r="J89" s="67"/>
      <c r="K89" s="67">
        <v>2357</v>
      </c>
      <c r="L89" s="67"/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4941.2</v>
      </c>
      <c r="AG89" s="72">
        <f t="shared" si="16"/>
        <v>17560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5660.4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3293.3</v>
      </c>
      <c r="AG92" s="72">
        <f t="shared" si="16"/>
        <v>-4.547473508864641E-12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198312.40000000005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15927.699999999999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0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39036.799999999996</v>
      </c>
      <c r="AG94" s="83">
        <f>AG10+AG15+AG24+AG33+AG47+AG52+AG54+AG61+AG62+AG69+AG71+AG72+AG76+AG81+AG82+AG83+AG88+AG89+AG90+AG91+AG70+AG40+AG92</f>
        <v>235497.3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0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801.4999999999999</v>
      </c>
      <c r="AG95" s="71">
        <f>B95+C95-AF95</f>
        <v>90677.56</v>
      </c>
    </row>
    <row r="96" spans="1:33" ht="15.75">
      <c r="A96" s="3" t="s">
        <v>2</v>
      </c>
      <c r="B96" s="22">
        <f aca="true" t="shared" si="19" ref="B96:AD96">B12+B20+B29+B36+B57+B66+B44+B80+B74+B53</f>
        <v>9798.5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0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6554.9</v>
      </c>
      <c r="AG96" s="71">
        <f>B96+C96-AF96</f>
        <v>24894.299999999996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413.9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0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1710.5</v>
      </c>
      <c r="AG98" s="71">
        <f>B98+C98-AF98</f>
        <v>7057.5</v>
      </c>
    </row>
    <row r="99" spans="1:33" ht="15.75">
      <c r="A99" s="3" t="s">
        <v>16</v>
      </c>
      <c r="B99" s="22">
        <f aca="true" t="shared" si="22" ref="B99:X99">B21+B30+B49+B37+B58+B13+B75+B67</f>
        <v>7707.900000000001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2695.6</v>
      </c>
      <c r="AG99" s="71">
        <f>B99+C99-AF99</f>
        <v>7475.6</v>
      </c>
    </row>
    <row r="100" spans="1:33" ht="12.75">
      <c r="A100" s="1" t="s">
        <v>35</v>
      </c>
      <c r="B100" s="2">
        <f aca="true" t="shared" si="24" ref="B100:AD100">B94-B95-B96-B97-B98-B99</f>
        <v>89970.70000000007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13473.7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0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27273.599999999995</v>
      </c>
      <c r="AG100" s="84">
        <f>AG94-AG95-AG96-AG97-AG98-AG99</f>
        <v>105376.34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2019-04-09T07:59:35Z</dcterms:modified>
  <cp:category/>
  <cp:version/>
  <cp:contentType/>
  <cp:contentStatus/>
</cp:coreProperties>
</file>